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560" yWindow="560" windowWidth="25040" windowHeight="178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8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C38" i="1"/>
  <c r="G38" i="1"/>
  <c r="O38" i="1"/>
  <c r="O7" i="1"/>
  <c r="N38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7" i="1"/>
  <c r="E38" i="1"/>
  <c r="H8" i="1"/>
  <c r="J8" i="1"/>
  <c r="K8" i="1"/>
  <c r="M8" i="1"/>
  <c r="H9" i="1"/>
  <c r="J9" i="1"/>
  <c r="K9" i="1"/>
  <c r="M9" i="1"/>
  <c r="H10" i="1"/>
  <c r="J10" i="1"/>
  <c r="K10" i="1"/>
  <c r="M10" i="1"/>
  <c r="H11" i="1"/>
  <c r="J11" i="1"/>
  <c r="K11" i="1"/>
  <c r="M11" i="1"/>
  <c r="H12" i="1"/>
  <c r="J12" i="1"/>
  <c r="K12" i="1"/>
  <c r="M12" i="1"/>
  <c r="H13" i="1"/>
  <c r="J13" i="1"/>
  <c r="K13" i="1"/>
  <c r="M13" i="1"/>
  <c r="H14" i="1"/>
  <c r="J14" i="1"/>
  <c r="K14" i="1"/>
  <c r="M14" i="1"/>
  <c r="H15" i="1"/>
  <c r="J15" i="1"/>
  <c r="K15" i="1"/>
  <c r="M15" i="1"/>
  <c r="H16" i="1"/>
  <c r="J16" i="1"/>
  <c r="K16" i="1"/>
  <c r="M16" i="1"/>
  <c r="H17" i="1"/>
  <c r="J17" i="1"/>
  <c r="K17" i="1"/>
  <c r="M17" i="1"/>
  <c r="H18" i="1"/>
  <c r="J18" i="1"/>
  <c r="K18" i="1"/>
  <c r="M18" i="1"/>
  <c r="H19" i="1"/>
  <c r="J19" i="1"/>
  <c r="K19" i="1"/>
  <c r="M19" i="1"/>
  <c r="H20" i="1"/>
  <c r="J20" i="1"/>
  <c r="K20" i="1"/>
  <c r="M20" i="1"/>
  <c r="H21" i="1"/>
  <c r="J21" i="1"/>
  <c r="K21" i="1"/>
  <c r="M21" i="1"/>
  <c r="H22" i="1"/>
  <c r="J22" i="1"/>
  <c r="K22" i="1"/>
  <c r="M22" i="1"/>
  <c r="H23" i="1"/>
  <c r="J23" i="1"/>
  <c r="K23" i="1"/>
  <c r="M23" i="1"/>
  <c r="H24" i="1"/>
  <c r="J24" i="1"/>
  <c r="K24" i="1"/>
  <c r="M24" i="1"/>
  <c r="H25" i="1"/>
  <c r="J25" i="1"/>
  <c r="K25" i="1"/>
  <c r="M25" i="1"/>
  <c r="H26" i="1"/>
  <c r="J26" i="1"/>
  <c r="K26" i="1"/>
  <c r="M26" i="1"/>
  <c r="H27" i="1"/>
  <c r="J27" i="1"/>
  <c r="K27" i="1"/>
  <c r="M27" i="1"/>
  <c r="H28" i="1"/>
  <c r="J28" i="1"/>
  <c r="K28" i="1"/>
  <c r="M28" i="1"/>
  <c r="H29" i="1"/>
  <c r="J29" i="1"/>
  <c r="K29" i="1"/>
  <c r="M29" i="1"/>
  <c r="H30" i="1"/>
  <c r="J30" i="1"/>
  <c r="K30" i="1"/>
  <c r="M30" i="1"/>
  <c r="H31" i="1"/>
  <c r="J31" i="1"/>
  <c r="K31" i="1"/>
  <c r="M31" i="1"/>
  <c r="H32" i="1"/>
  <c r="J32" i="1"/>
  <c r="K32" i="1"/>
  <c r="M32" i="1"/>
  <c r="H33" i="1"/>
  <c r="J33" i="1"/>
  <c r="K33" i="1"/>
  <c r="M33" i="1"/>
  <c r="H34" i="1"/>
  <c r="J34" i="1"/>
  <c r="K34" i="1"/>
  <c r="M34" i="1"/>
  <c r="H35" i="1"/>
  <c r="J35" i="1"/>
  <c r="K35" i="1"/>
  <c r="M35" i="1"/>
  <c r="H36" i="1"/>
  <c r="J36" i="1"/>
  <c r="K36" i="1"/>
  <c r="M36" i="1"/>
  <c r="H37" i="1"/>
  <c r="J37" i="1"/>
  <c r="K37" i="1"/>
  <c r="M37" i="1"/>
  <c r="H7" i="1"/>
  <c r="J7" i="1"/>
  <c r="K7" i="1"/>
  <c r="M7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B38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M38" i="1"/>
  <c r="C7" i="1"/>
  <c r="B7" i="1"/>
  <c r="K38" i="1"/>
  <c r="J38" i="1"/>
  <c r="I38" i="1"/>
  <c r="H38" i="1"/>
  <c r="D38" i="1"/>
  <c r="R38" i="1"/>
  <c r="S38" i="1"/>
  <c r="T38" i="1"/>
  <c r="U38" i="1"/>
  <c r="V38" i="1"/>
</calcChain>
</file>

<file path=xl/sharedStrings.xml><?xml version="1.0" encoding="utf-8"?>
<sst xmlns="http://schemas.openxmlformats.org/spreadsheetml/2006/main" count="63" uniqueCount="56">
  <si>
    <t>Barclays Bank plc</t>
  </si>
  <si>
    <t>Country-by-country reporting data for 2013</t>
  </si>
  <si>
    <t>Country</t>
  </si>
  <si>
    <t>Turnover</t>
  </si>
  <si>
    <t>Profit before tax</t>
  </si>
  <si>
    <t>Total tax paid</t>
  </si>
  <si>
    <t>Corporation tax paid</t>
  </si>
  <si>
    <t>Average number of employees</t>
  </si>
  <si>
    <t>UK</t>
  </si>
  <si>
    <t>USA</t>
  </si>
  <si>
    <t>NIC paid</t>
  </si>
  <si>
    <t>VAT paid</t>
  </si>
  <si>
    <t>Bank levy paid</t>
  </si>
  <si>
    <t>Other taxes paid</t>
  </si>
  <si>
    <t>Subsidies received</t>
  </si>
  <si>
    <t>South Africa</t>
  </si>
  <si>
    <t>Luxembourg</t>
  </si>
  <si>
    <t>Jersey</t>
  </si>
  <si>
    <t>Singapore</t>
  </si>
  <si>
    <t>Japan</t>
  </si>
  <si>
    <t>Spain</t>
  </si>
  <si>
    <t>Hong Kong</t>
  </si>
  <si>
    <t>Germany</t>
  </si>
  <si>
    <t>India</t>
  </si>
  <si>
    <t>France</t>
  </si>
  <si>
    <t>Portugal</t>
  </si>
  <si>
    <t>Switzerland</t>
  </si>
  <si>
    <t>Italy</t>
  </si>
  <si>
    <t>Kenya</t>
  </si>
  <si>
    <t>Isle of Man</t>
  </si>
  <si>
    <t>UAE</t>
  </si>
  <si>
    <t>Egypt</t>
  </si>
  <si>
    <t>Ghana</t>
  </si>
  <si>
    <t>Botswana</t>
  </si>
  <si>
    <t>Tannzania</t>
  </si>
  <si>
    <t>Monaco</t>
  </si>
  <si>
    <t>Australia</t>
  </si>
  <si>
    <t>Brazil</t>
  </si>
  <si>
    <t>Zambia</t>
  </si>
  <si>
    <t>Mauritius</t>
  </si>
  <si>
    <t>Ireland</t>
  </si>
  <si>
    <t>Canada</t>
  </si>
  <si>
    <t>Guernsey</t>
  </si>
  <si>
    <t>Other</t>
  </si>
  <si>
    <t>Turnover weighting</t>
  </si>
  <si>
    <t>Combined weighting</t>
  </si>
  <si>
    <t>Expected profit</t>
  </si>
  <si>
    <t>£'m</t>
  </si>
  <si>
    <t>Actual profit</t>
  </si>
  <si>
    <t>Difference</t>
  </si>
  <si>
    <t>Income per head</t>
  </si>
  <si>
    <t>£'000</t>
  </si>
  <si>
    <t>Profit per head</t>
  </si>
  <si>
    <t>£'001</t>
  </si>
  <si>
    <t>Apparent corporation tax rate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</si>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</sst>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6" formatCode="_-* #,##0_-;\-* #,##0_-;_-* &quot;-&quot;??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2" applyNumberFormat="1" applyFont="1"/>
    <xf numFmtId="166" fontId="0" fillId="0" borderId="1" xfId="1" applyNumberFormat="1" applyFont="1" applyBorder="1"/>
    <xf numFmtId="164" fontId="0" fillId="0" borderId="1" xfId="2" applyNumberFormat="1" applyFont="1" applyBorder="1"/>
    <xf numFmtId="0" fontId="0" fillId="0" borderId="0" xfId="0" applyAlignment="1">
      <alignment horizontal="right" wrapText="1"/>
    </xf>
    <xf numFmtId="38" fontId="0" fillId="0" borderId="0" xfId="1" applyNumberFormat="1" applyFont="1"/>
    <xf numFmtId="38" fontId="0" fillId="0" borderId="1" xfId="1" applyNumberFormat="1" applyFont="1" applyBorder="1"/>
    <xf numFmtId="164" fontId="0" fillId="0" borderId="0" xfId="2" applyNumberFormat="1" applyFont="1" applyBorder="1"/>
  </cellXfs>
  <cellStyles count="7">
    <cellStyle name="Comma" xfId="1" builtinId="3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Percent" xfId="2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topLeftCell="A7" workbookViewId="0">
      <selection activeCell="K42" sqref="K42"/>
    </sheetView>
  </sheetViews>
  <sheetFormatPr baseColWidth="10" defaultRowHeight="15" x14ac:dyDescent="0"/>
  <cols>
    <col min="2" max="5" width="11" bestFit="1" customWidth="1"/>
    <col min="6" max="6" width="11" customWidth="1"/>
    <col min="7" max="7" width="11.5" bestFit="1" customWidth="1"/>
  </cols>
  <sheetData>
    <row r="1" spans="1:23">
      <c r="A1" t="s">
        <v>0</v>
      </c>
    </row>
    <row r="3" spans="1:23">
      <c r="A3" t="s">
        <v>1</v>
      </c>
    </row>
    <row r="5" spans="1:23" ht="4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54</v>
      </c>
      <c r="G5" s="1" t="s">
        <v>7</v>
      </c>
      <c r="H5" s="1" t="s">
        <v>44</v>
      </c>
      <c r="I5" s="1" t="s">
        <v>44</v>
      </c>
      <c r="J5" s="1" t="s">
        <v>45</v>
      </c>
      <c r="K5" s="1" t="s">
        <v>46</v>
      </c>
      <c r="L5" s="1" t="s">
        <v>48</v>
      </c>
      <c r="M5" s="1" t="s">
        <v>49</v>
      </c>
      <c r="N5" s="1" t="s">
        <v>50</v>
      </c>
      <c r="O5" s="1" t="s">
        <v>52</v>
      </c>
      <c r="P5" s="1"/>
      <c r="Q5" s="1"/>
      <c r="R5" s="1" t="s">
        <v>10</v>
      </c>
      <c r="S5" s="1" t="s">
        <v>11</v>
      </c>
      <c r="T5" s="1" t="s">
        <v>12</v>
      </c>
      <c r="U5" s="1" t="s">
        <v>13</v>
      </c>
      <c r="V5" s="1" t="s">
        <v>14</v>
      </c>
      <c r="W5" s="1"/>
    </row>
    <row r="6" spans="1:23">
      <c r="A6" s="1"/>
      <c r="B6" s="5" t="s">
        <v>47</v>
      </c>
      <c r="C6" s="5" t="s">
        <v>47</v>
      </c>
      <c r="D6" s="5" t="s">
        <v>47</v>
      </c>
      <c r="E6" s="5" t="s">
        <v>47</v>
      </c>
      <c r="F6" s="5" t="s">
        <v>55</v>
      </c>
      <c r="G6" s="1"/>
      <c r="H6" s="1"/>
      <c r="I6" s="1"/>
      <c r="J6" s="1"/>
      <c r="K6" s="5" t="s">
        <v>47</v>
      </c>
      <c r="L6" s="5" t="s">
        <v>47</v>
      </c>
      <c r="M6" s="5" t="s">
        <v>47</v>
      </c>
      <c r="N6" s="5" t="s">
        <v>51</v>
      </c>
      <c r="O6" s="5" t="s">
        <v>53</v>
      </c>
      <c r="P6" s="1"/>
      <c r="Q6" s="1"/>
      <c r="R6" s="1"/>
      <c r="S6" s="1"/>
      <c r="T6" s="1"/>
      <c r="U6" s="1"/>
      <c r="V6" s="1"/>
      <c r="W6" s="1"/>
    </row>
    <row r="7" spans="1:23">
      <c r="A7" t="s">
        <v>8</v>
      </c>
      <c r="B7" s="6">
        <f>18953-3104-2769-1999-234-410</f>
        <v>10437</v>
      </c>
      <c r="C7" s="6">
        <f>4874-3104-2404-296-409</f>
        <v>-1339</v>
      </c>
      <c r="D7" s="6">
        <v>1425</v>
      </c>
      <c r="E7" s="6">
        <v>55</v>
      </c>
      <c r="F7" s="2">
        <f>+E7/C7</f>
        <v>-4.1075429424943986E-2</v>
      </c>
      <c r="G7" s="6">
        <v>54595</v>
      </c>
      <c r="H7" s="2">
        <f>+G7/G$38</f>
        <v>0.38918036526425343</v>
      </c>
      <c r="I7" s="2">
        <f>+B7/B$38</f>
        <v>0.37361732593520675</v>
      </c>
      <c r="J7" s="2">
        <f>AVERAGE(H7:I7)</f>
        <v>0.38139884559973009</v>
      </c>
      <c r="K7" s="6">
        <f>+J7*C$38</f>
        <v>1093.8518891800259</v>
      </c>
      <c r="L7" s="6">
        <f>+C7</f>
        <v>-1339</v>
      </c>
      <c r="M7" s="6">
        <f>+L7-K7</f>
        <v>-2432.8518891800259</v>
      </c>
      <c r="N7" s="6">
        <f>+B7/G7*1000</f>
        <v>191.17135268797509</v>
      </c>
      <c r="O7" s="6">
        <f>+C7/G7*1000</f>
        <v>-24.526055499587876</v>
      </c>
      <c r="R7">
        <v>440</v>
      </c>
      <c r="S7">
        <v>474</v>
      </c>
      <c r="T7">
        <v>421</v>
      </c>
      <c r="U7">
        <v>35</v>
      </c>
      <c r="V7">
        <v>0</v>
      </c>
    </row>
    <row r="8" spans="1:23">
      <c r="A8" t="s">
        <v>9</v>
      </c>
      <c r="B8" s="6">
        <v>5869</v>
      </c>
      <c r="C8" s="6">
        <v>703</v>
      </c>
      <c r="D8" s="6">
        <v>301</v>
      </c>
      <c r="E8" s="6">
        <v>215</v>
      </c>
      <c r="F8" s="2">
        <f t="shared" ref="F8:F38" si="0">+E8/C8</f>
        <v>0.30583214793741109</v>
      </c>
      <c r="G8" s="6">
        <v>10688</v>
      </c>
      <c r="H8" s="2">
        <f t="shared" ref="H8:H37" si="1">+G8/G$38</f>
        <v>7.6189389943114583E-2</v>
      </c>
      <c r="I8" s="2">
        <f t="shared" ref="I8:I37" si="2">+B8/B$38</f>
        <v>0.21009486307499553</v>
      </c>
      <c r="J8" s="2">
        <f t="shared" ref="J8:J37" si="3">AVERAGE(H8:I8)</f>
        <v>0.14314212650905506</v>
      </c>
      <c r="K8" s="6">
        <f t="shared" ref="K8:K37" si="4">+J8*C$38</f>
        <v>410.53161882796991</v>
      </c>
      <c r="L8" s="6">
        <f t="shared" ref="L8:L37" si="5">+C8</f>
        <v>703</v>
      </c>
      <c r="M8" s="6">
        <f t="shared" ref="M8:M37" si="6">+L8-K8</f>
        <v>292.46838117203009</v>
      </c>
      <c r="N8" s="6">
        <f t="shared" ref="N8:N38" si="7">+B8/G8*1000</f>
        <v>549.12050898203586</v>
      </c>
      <c r="O8" s="6">
        <f t="shared" ref="O8:O38" si="8">+C8/G8*1000</f>
        <v>65.774700598802397</v>
      </c>
      <c r="R8">
        <v>86</v>
      </c>
      <c r="S8">
        <v>0</v>
      </c>
      <c r="T8">
        <v>0</v>
      </c>
      <c r="U8">
        <v>0</v>
      </c>
      <c r="V8">
        <v>0</v>
      </c>
    </row>
    <row r="9" spans="1:23">
      <c r="A9" t="s">
        <v>15</v>
      </c>
      <c r="B9" s="6">
        <v>3202</v>
      </c>
      <c r="C9" s="6">
        <v>941</v>
      </c>
      <c r="D9" s="6">
        <v>295</v>
      </c>
      <c r="E9" s="6">
        <v>226</v>
      </c>
      <c r="F9" s="2">
        <f t="shared" si="0"/>
        <v>0.24017003188097769</v>
      </c>
      <c r="G9" s="6">
        <v>31765</v>
      </c>
      <c r="H9" s="2">
        <f t="shared" si="1"/>
        <v>0.22643674883449053</v>
      </c>
      <c r="I9" s="2">
        <f t="shared" si="2"/>
        <v>0.1146232325040272</v>
      </c>
      <c r="J9" s="2">
        <f t="shared" si="3"/>
        <v>0.17052999066925886</v>
      </c>
      <c r="K9" s="6">
        <f t="shared" si="4"/>
        <v>489.08001323943444</v>
      </c>
      <c r="L9" s="6">
        <f t="shared" si="5"/>
        <v>941</v>
      </c>
      <c r="M9" s="6">
        <f t="shared" si="6"/>
        <v>451.91998676056556</v>
      </c>
      <c r="N9" s="6">
        <f t="shared" si="7"/>
        <v>100.80277034471904</v>
      </c>
      <c r="O9" s="6">
        <f t="shared" si="8"/>
        <v>29.623799779631671</v>
      </c>
      <c r="R9">
        <v>11</v>
      </c>
      <c r="S9">
        <v>58</v>
      </c>
      <c r="T9">
        <v>0</v>
      </c>
      <c r="U9">
        <v>0</v>
      </c>
      <c r="V9">
        <v>0</v>
      </c>
    </row>
    <row r="10" spans="1:23">
      <c r="A10" t="s">
        <v>16</v>
      </c>
      <c r="B10" s="6">
        <v>1389</v>
      </c>
      <c r="C10" s="6">
        <v>1380</v>
      </c>
      <c r="D10" s="6">
        <v>20</v>
      </c>
      <c r="E10" s="6">
        <v>20</v>
      </c>
      <c r="F10" s="2">
        <f t="shared" si="0"/>
        <v>1.4492753623188406E-2</v>
      </c>
      <c r="G10" s="6">
        <v>14</v>
      </c>
      <c r="H10" s="2">
        <f t="shared" si="1"/>
        <v>9.9798976347642608E-5</v>
      </c>
      <c r="I10" s="2">
        <f t="shared" si="2"/>
        <v>4.9722570252371576E-2</v>
      </c>
      <c r="J10" s="2">
        <f t="shared" si="3"/>
        <v>2.4911184614359608E-2</v>
      </c>
      <c r="K10" s="6">
        <f t="shared" si="4"/>
        <v>71.445277473983353</v>
      </c>
      <c r="L10" s="6">
        <f t="shared" si="5"/>
        <v>1380</v>
      </c>
      <c r="M10" s="6">
        <f t="shared" si="6"/>
        <v>1308.5547225260166</v>
      </c>
      <c r="N10" s="6">
        <f t="shared" si="7"/>
        <v>99214.28571428571</v>
      </c>
      <c r="O10" s="6">
        <f t="shared" si="8"/>
        <v>98571.428571428565</v>
      </c>
      <c r="R10">
        <v>0</v>
      </c>
      <c r="S10">
        <v>0</v>
      </c>
      <c r="T10">
        <v>0</v>
      </c>
      <c r="U10">
        <v>0</v>
      </c>
      <c r="V10">
        <v>0</v>
      </c>
    </row>
    <row r="11" spans="1:23">
      <c r="A11" t="s">
        <v>17</v>
      </c>
      <c r="B11" s="6">
        <v>972</v>
      </c>
      <c r="C11" s="6">
        <v>801</v>
      </c>
      <c r="D11" s="6">
        <v>10</v>
      </c>
      <c r="E11" s="6">
        <v>9</v>
      </c>
      <c r="F11" s="2">
        <f t="shared" si="0"/>
        <v>1.1235955056179775E-2</v>
      </c>
      <c r="G11" s="6">
        <v>285</v>
      </c>
      <c r="H11" s="2">
        <f t="shared" si="1"/>
        <v>2.0316220185055815E-3</v>
      </c>
      <c r="I11" s="2">
        <f t="shared" si="2"/>
        <v>3.4795059960622876E-2</v>
      </c>
      <c r="J11" s="2">
        <f t="shared" si="3"/>
        <v>1.8413340989564229E-2</v>
      </c>
      <c r="K11" s="6">
        <f t="shared" si="4"/>
        <v>52.809461958070209</v>
      </c>
      <c r="L11" s="6">
        <f t="shared" si="5"/>
        <v>801</v>
      </c>
      <c r="M11" s="6">
        <f t="shared" si="6"/>
        <v>748.19053804192981</v>
      </c>
      <c r="N11" s="6">
        <f t="shared" si="7"/>
        <v>3410.5263157894738</v>
      </c>
      <c r="O11" s="6">
        <f t="shared" si="8"/>
        <v>2810.5263157894738</v>
      </c>
      <c r="R11">
        <v>1</v>
      </c>
      <c r="S11">
        <v>0</v>
      </c>
      <c r="T11">
        <v>0</v>
      </c>
      <c r="U11">
        <v>0</v>
      </c>
      <c r="V11">
        <v>0</v>
      </c>
    </row>
    <row r="12" spans="1:23">
      <c r="A12" t="s">
        <v>18</v>
      </c>
      <c r="B12" s="6">
        <v>866</v>
      </c>
      <c r="C12" s="6">
        <v>141</v>
      </c>
      <c r="D12" s="6">
        <v>19</v>
      </c>
      <c r="E12" s="6">
        <v>6</v>
      </c>
      <c r="F12" s="2">
        <f t="shared" si="0"/>
        <v>4.2553191489361701E-2</v>
      </c>
      <c r="G12" s="6">
        <v>4017</v>
      </c>
      <c r="H12" s="2">
        <f t="shared" si="1"/>
        <v>2.863517771346288E-2</v>
      </c>
      <c r="I12" s="2">
        <f t="shared" si="2"/>
        <v>3.100053696080186E-2</v>
      </c>
      <c r="J12" s="2">
        <f t="shared" si="3"/>
        <v>2.981785733713237E-2</v>
      </c>
      <c r="K12" s="6">
        <f t="shared" si="4"/>
        <v>85.51761484289564</v>
      </c>
      <c r="L12" s="6">
        <f t="shared" si="5"/>
        <v>141</v>
      </c>
      <c r="M12" s="6">
        <f t="shared" si="6"/>
        <v>55.48238515710436</v>
      </c>
      <c r="N12" s="6">
        <f t="shared" si="7"/>
        <v>215.58376898182723</v>
      </c>
      <c r="O12" s="6">
        <f t="shared" si="8"/>
        <v>35.100821508588503</v>
      </c>
      <c r="R12">
        <v>13</v>
      </c>
      <c r="S12">
        <v>0</v>
      </c>
      <c r="T12">
        <v>0</v>
      </c>
      <c r="U12">
        <v>0</v>
      </c>
      <c r="V12">
        <v>0</v>
      </c>
    </row>
    <row r="13" spans="1:23">
      <c r="A13" t="s">
        <v>19</v>
      </c>
      <c r="B13" s="6">
        <v>519</v>
      </c>
      <c r="C13" s="6">
        <v>234</v>
      </c>
      <c r="D13" s="6">
        <v>30</v>
      </c>
      <c r="E13" s="6">
        <v>20</v>
      </c>
      <c r="F13" s="2">
        <f t="shared" si="0"/>
        <v>8.5470085470085472E-2</v>
      </c>
      <c r="G13" s="6">
        <v>762</v>
      </c>
      <c r="H13" s="2">
        <f t="shared" si="1"/>
        <v>5.4319157126359761E-3</v>
      </c>
      <c r="I13" s="2">
        <f t="shared" si="2"/>
        <v>1.8578843744406659E-2</v>
      </c>
      <c r="J13" s="2">
        <f t="shared" si="3"/>
        <v>1.2005379728521318E-2</v>
      </c>
      <c r="K13" s="6">
        <f t="shared" si="4"/>
        <v>34.431429061399143</v>
      </c>
      <c r="L13" s="6">
        <f t="shared" si="5"/>
        <v>234</v>
      </c>
      <c r="M13" s="6">
        <f t="shared" si="6"/>
        <v>199.56857093860086</v>
      </c>
      <c r="N13" s="6">
        <f t="shared" si="7"/>
        <v>681.10236220472439</v>
      </c>
      <c r="O13" s="6">
        <f t="shared" si="8"/>
        <v>307.08661417322838</v>
      </c>
      <c r="R13">
        <v>8</v>
      </c>
      <c r="S13">
        <v>2</v>
      </c>
      <c r="T13">
        <v>0</v>
      </c>
      <c r="U13">
        <v>0</v>
      </c>
      <c r="V13">
        <v>0</v>
      </c>
    </row>
    <row r="14" spans="1:23">
      <c r="A14" t="s">
        <v>20</v>
      </c>
      <c r="B14" s="6">
        <v>497</v>
      </c>
      <c r="C14" s="6">
        <v>-553</v>
      </c>
      <c r="D14" s="6">
        <v>66</v>
      </c>
      <c r="E14" s="6">
        <v>1</v>
      </c>
      <c r="F14" s="2">
        <f t="shared" si="0"/>
        <v>-1.8083182640144665E-3</v>
      </c>
      <c r="G14" s="6">
        <v>3136</v>
      </c>
      <c r="H14" s="2">
        <f t="shared" si="1"/>
        <v>2.2354970701871944E-2</v>
      </c>
      <c r="I14" s="2">
        <f t="shared" si="2"/>
        <v>1.7791301235009844E-2</v>
      </c>
      <c r="J14" s="2">
        <f t="shared" si="3"/>
        <v>2.0073135968440896E-2</v>
      </c>
      <c r="K14" s="6">
        <f t="shared" si="4"/>
        <v>57.569753957488487</v>
      </c>
      <c r="L14" s="6">
        <f t="shared" si="5"/>
        <v>-553</v>
      </c>
      <c r="M14" s="6">
        <f t="shared" si="6"/>
        <v>-610.5697539574885</v>
      </c>
      <c r="N14" s="6">
        <f t="shared" si="7"/>
        <v>158.48214285714286</v>
      </c>
      <c r="O14" s="6">
        <f t="shared" si="8"/>
        <v>-176.33928571428572</v>
      </c>
      <c r="R14">
        <v>33</v>
      </c>
      <c r="S14">
        <v>32</v>
      </c>
      <c r="T14">
        <v>0</v>
      </c>
      <c r="U14">
        <v>0</v>
      </c>
      <c r="V14">
        <v>0</v>
      </c>
    </row>
    <row r="15" spans="1:23">
      <c r="A15" t="s">
        <v>21</v>
      </c>
      <c r="B15" s="6">
        <v>374</v>
      </c>
      <c r="C15" s="6">
        <v>25</v>
      </c>
      <c r="D15" s="6">
        <v>8</v>
      </c>
      <c r="E15" s="6">
        <v>8</v>
      </c>
      <c r="F15" s="2">
        <f t="shared" si="0"/>
        <v>0.32</v>
      </c>
      <c r="G15" s="6">
        <v>916</v>
      </c>
      <c r="H15" s="2">
        <f t="shared" si="1"/>
        <v>6.529704452460045E-3</v>
      </c>
      <c r="I15" s="2">
        <f t="shared" si="2"/>
        <v>1.3388222659745838E-2</v>
      </c>
      <c r="J15" s="2">
        <f t="shared" si="3"/>
        <v>9.958963556102941E-3</v>
      </c>
      <c r="K15" s="6">
        <f t="shared" si="4"/>
        <v>28.562307478903236</v>
      </c>
      <c r="L15" s="6">
        <f t="shared" si="5"/>
        <v>25</v>
      </c>
      <c r="M15" s="6">
        <f t="shared" si="6"/>
        <v>-3.5623074789032358</v>
      </c>
      <c r="N15" s="6">
        <f t="shared" si="7"/>
        <v>408.29694323144105</v>
      </c>
      <c r="O15" s="6">
        <f t="shared" si="8"/>
        <v>27.292576419213976</v>
      </c>
      <c r="R15">
        <v>0</v>
      </c>
      <c r="S15">
        <v>0</v>
      </c>
      <c r="T15">
        <v>0</v>
      </c>
      <c r="U15">
        <v>0</v>
      </c>
      <c r="V15">
        <v>0</v>
      </c>
    </row>
    <row r="16" spans="1:23">
      <c r="A16" t="s">
        <v>22</v>
      </c>
      <c r="B16" s="6">
        <v>368</v>
      </c>
      <c r="C16" s="6">
        <v>88</v>
      </c>
      <c r="D16" s="6">
        <v>61</v>
      </c>
      <c r="E16" s="6">
        <v>57</v>
      </c>
      <c r="F16" s="2">
        <f t="shared" si="0"/>
        <v>0.64772727272727271</v>
      </c>
      <c r="G16" s="6">
        <v>720</v>
      </c>
      <c r="H16" s="2">
        <f t="shared" si="1"/>
        <v>5.1325187835930481E-3</v>
      </c>
      <c r="I16" s="2">
        <f t="shared" si="2"/>
        <v>1.3173438339001253E-2</v>
      </c>
      <c r="J16" s="2">
        <f t="shared" si="3"/>
        <v>9.1529785612971502E-3</v>
      </c>
      <c r="K16" s="6">
        <f t="shared" si="4"/>
        <v>26.250742513800226</v>
      </c>
      <c r="L16" s="6">
        <f t="shared" si="5"/>
        <v>88</v>
      </c>
      <c r="M16" s="6">
        <f t="shared" si="6"/>
        <v>61.749257486199774</v>
      </c>
      <c r="N16" s="6">
        <f t="shared" si="7"/>
        <v>511.11111111111109</v>
      </c>
      <c r="O16" s="6">
        <f t="shared" si="8"/>
        <v>122.22222222222221</v>
      </c>
      <c r="R16">
        <v>2</v>
      </c>
      <c r="S16">
        <v>2</v>
      </c>
      <c r="T16">
        <v>0</v>
      </c>
      <c r="U16">
        <v>0</v>
      </c>
      <c r="V16">
        <v>0</v>
      </c>
    </row>
    <row r="17" spans="1:22">
      <c r="A17" t="s">
        <v>23</v>
      </c>
      <c r="B17" s="6">
        <v>335</v>
      </c>
      <c r="C17" s="6">
        <v>94</v>
      </c>
      <c r="D17" s="6">
        <v>50</v>
      </c>
      <c r="E17" s="6">
        <v>44</v>
      </c>
      <c r="F17" s="2">
        <f t="shared" si="0"/>
        <v>0.46808510638297873</v>
      </c>
      <c r="G17" s="6">
        <v>11422</v>
      </c>
      <c r="H17" s="2">
        <f t="shared" si="1"/>
        <v>8.1421707703055277E-2</v>
      </c>
      <c r="I17" s="2">
        <f t="shared" si="2"/>
        <v>1.1992124574906032E-2</v>
      </c>
      <c r="J17" s="2">
        <f t="shared" si="3"/>
        <v>4.6706916138980654E-2</v>
      </c>
      <c r="K17" s="6">
        <f t="shared" si="4"/>
        <v>133.95543548659651</v>
      </c>
      <c r="L17" s="6">
        <f t="shared" si="5"/>
        <v>94</v>
      </c>
      <c r="M17" s="6">
        <f t="shared" si="6"/>
        <v>-39.955435486596514</v>
      </c>
      <c r="N17" s="6">
        <f t="shared" si="7"/>
        <v>29.329364384521099</v>
      </c>
      <c r="O17" s="6">
        <f t="shared" si="8"/>
        <v>8.2297320959551747</v>
      </c>
      <c r="R17">
        <v>3</v>
      </c>
      <c r="S17">
        <v>3</v>
      </c>
      <c r="T17">
        <v>0</v>
      </c>
      <c r="U17">
        <v>0</v>
      </c>
      <c r="V17">
        <v>0</v>
      </c>
    </row>
    <row r="18" spans="1:22">
      <c r="A18" t="s">
        <v>24</v>
      </c>
      <c r="B18" s="6">
        <v>326</v>
      </c>
      <c r="C18" s="6">
        <v>-36</v>
      </c>
      <c r="D18" s="6">
        <v>87</v>
      </c>
      <c r="E18" s="6">
        <v>8</v>
      </c>
      <c r="F18" s="2">
        <f t="shared" si="0"/>
        <v>-0.22222222222222221</v>
      </c>
      <c r="G18" s="6">
        <v>1528</v>
      </c>
      <c r="H18" s="2">
        <f t="shared" si="1"/>
        <v>1.0892345418514136E-2</v>
      </c>
      <c r="I18" s="2">
        <f t="shared" si="2"/>
        <v>1.1669948093789153E-2</v>
      </c>
      <c r="J18" s="2">
        <f t="shared" si="3"/>
        <v>1.1281146756151644E-2</v>
      </c>
      <c r="K18" s="6">
        <f t="shared" si="4"/>
        <v>32.354328896642912</v>
      </c>
      <c r="L18" s="6">
        <f t="shared" si="5"/>
        <v>-36</v>
      </c>
      <c r="M18" s="6">
        <f t="shared" si="6"/>
        <v>-68.354328896642912</v>
      </c>
      <c r="N18" s="6">
        <f t="shared" si="7"/>
        <v>213.35078534031413</v>
      </c>
      <c r="O18" s="6">
        <f t="shared" si="8"/>
        <v>-23.560209424083769</v>
      </c>
      <c r="R18">
        <v>66</v>
      </c>
      <c r="S18">
        <v>13</v>
      </c>
      <c r="T18">
        <v>0</v>
      </c>
      <c r="U18">
        <v>0</v>
      </c>
      <c r="V18">
        <v>0</v>
      </c>
    </row>
    <row r="19" spans="1:22">
      <c r="A19" t="s">
        <v>25</v>
      </c>
      <c r="B19" s="6">
        <v>308</v>
      </c>
      <c r="C19" s="6">
        <v>-183</v>
      </c>
      <c r="D19" s="6">
        <v>14</v>
      </c>
      <c r="E19" s="6">
        <v>4</v>
      </c>
      <c r="F19" s="2">
        <f t="shared" si="0"/>
        <v>-2.185792349726776E-2</v>
      </c>
      <c r="G19" s="6">
        <v>1765</v>
      </c>
      <c r="H19" s="2">
        <f t="shared" si="1"/>
        <v>1.2581799518113515E-2</v>
      </c>
      <c r="I19" s="2">
        <f t="shared" si="2"/>
        <v>1.1025595131555396E-2</v>
      </c>
      <c r="J19" s="2">
        <f t="shared" si="3"/>
        <v>1.1803697324834456E-2</v>
      </c>
      <c r="K19" s="6">
        <f t="shared" si="4"/>
        <v>33.853003927625224</v>
      </c>
      <c r="L19" s="6">
        <f t="shared" si="5"/>
        <v>-183</v>
      </c>
      <c r="M19" s="6">
        <f t="shared" si="6"/>
        <v>-216.85300392762522</v>
      </c>
      <c r="N19" s="6">
        <f t="shared" si="7"/>
        <v>174.5042492917847</v>
      </c>
      <c r="O19" s="6">
        <f t="shared" si="8"/>
        <v>-103.68271954674222</v>
      </c>
      <c r="R19">
        <v>1</v>
      </c>
      <c r="S19">
        <v>9</v>
      </c>
      <c r="T19">
        <v>0</v>
      </c>
      <c r="U19">
        <v>0</v>
      </c>
      <c r="V19">
        <v>0</v>
      </c>
    </row>
    <row r="20" spans="1:22">
      <c r="A20" t="s">
        <v>26</v>
      </c>
      <c r="B20" s="6">
        <v>290</v>
      </c>
      <c r="C20" s="6">
        <v>101</v>
      </c>
      <c r="D20" s="6">
        <v>25</v>
      </c>
      <c r="E20" s="6">
        <v>8</v>
      </c>
      <c r="F20" s="2">
        <f t="shared" si="0"/>
        <v>7.9207920792079209E-2</v>
      </c>
      <c r="G20" s="6">
        <v>416</v>
      </c>
      <c r="H20" s="2">
        <f t="shared" si="1"/>
        <v>2.9654552971870945E-3</v>
      </c>
      <c r="I20" s="2">
        <f t="shared" si="2"/>
        <v>1.0381242169321639E-2</v>
      </c>
      <c r="J20" s="2">
        <f t="shared" si="3"/>
        <v>6.6733487332543669E-3</v>
      </c>
      <c r="K20" s="6">
        <f t="shared" si="4"/>
        <v>19.139164166973526</v>
      </c>
      <c r="L20" s="6">
        <f t="shared" si="5"/>
        <v>101</v>
      </c>
      <c r="M20" s="6">
        <f t="shared" si="6"/>
        <v>81.860835833026471</v>
      </c>
      <c r="N20" s="6">
        <f t="shared" si="7"/>
        <v>697.11538461538453</v>
      </c>
      <c r="O20" s="6">
        <f t="shared" si="8"/>
        <v>242.78846153846155</v>
      </c>
      <c r="R20">
        <v>13</v>
      </c>
      <c r="S20">
        <v>4</v>
      </c>
      <c r="T20">
        <v>0</v>
      </c>
      <c r="U20">
        <v>0</v>
      </c>
      <c r="V20">
        <v>0</v>
      </c>
    </row>
    <row r="21" spans="1:22">
      <c r="A21" t="s">
        <v>27</v>
      </c>
      <c r="B21" s="6">
        <v>282</v>
      </c>
      <c r="C21" s="6">
        <v>-153</v>
      </c>
      <c r="D21" s="6">
        <v>42</v>
      </c>
      <c r="E21" s="6">
        <v>4</v>
      </c>
      <c r="F21" s="2">
        <f t="shared" si="0"/>
        <v>-2.6143790849673203E-2</v>
      </c>
      <c r="G21" s="6">
        <v>1193</v>
      </c>
      <c r="H21" s="2">
        <f t="shared" si="1"/>
        <v>8.5042984844812593E-3</v>
      </c>
      <c r="I21" s="2">
        <f t="shared" si="2"/>
        <v>1.0094863074995524E-2</v>
      </c>
      <c r="J21" s="2">
        <f t="shared" si="3"/>
        <v>9.2995807797383919E-3</v>
      </c>
      <c r="K21" s="6">
        <f t="shared" si="4"/>
        <v>26.671197676289708</v>
      </c>
      <c r="L21" s="6">
        <f t="shared" si="5"/>
        <v>-153</v>
      </c>
      <c r="M21" s="6">
        <f t="shared" si="6"/>
        <v>-179.67119767628969</v>
      </c>
      <c r="N21" s="6">
        <f t="shared" si="7"/>
        <v>236.37887678122379</v>
      </c>
      <c r="O21" s="6">
        <f t="shared" si="8"/>
        <v>-128.24811399832356</v>
      </c>
      <c r="R21">
        <v>21</v>
      </c>
      <c r="S21">
        <v>17</v>
      </c>
      <c r="T21">
        <v>0</v>
      </c>
      <c r="U21">
        <v>0</v>
      </c>
      <c r="V21">
        <v>0</v>
      </c>
    </row>
    <row r="22" spans="1:22">
      <c r="A22" t="s">
        <v>28</v>
      </c>
      <c r="B22" s="6">
        <v>204</v>
      </c>
      <c r="C22" s="6">
        <v>79</v>
      </c>
      <c r="D22" s="6">
        <v>39</v>
      </c>
      <c r="E22" s="6">
        <v>35</v>
      </c>
      <c r="F22" s="2">
        <f t="shared" si="0"/>
        <v>0.44303797468354428</v>
      </c>
      <c r="G22" s="6">
        <v>2912</v>
      </c>
      <c r="H22" s="2">
        <f t="shared" si="1"/>
        <v>2.0758187080309663E-2</v>
      </c>
      <c r="I22" s="2">
        <f t="shared" si="2"/>
        <v>7.3026669053159118E-3</v>
      </c>
      <c r="J22" s="2">
        <f t="shared" si="3"/>
        <v>1.4030426992812787E-2</v>
      </c>
      <c r="K22" s="6">
        <f t="shared" si="4"/>
        <v>40.239264615387071</v>
      </c>
      <c r="L22" s="6">
        <f t="shared" si="5"/>
        <v>79</v>
      </c>
      <c r="M22" s="6">
        <f t="shared" si="6"/>
        <v>38.760735384612929</v>
      </c>
      <c r="N22" s="6">
        <f t="shared" si="7"/>
        <v>70.054945054945051</v>
      </c>
      <c r="O22" s="6">
        <f t="shared" si="8"/>
        <v>27.12912087912088</v>
      </c>
      <c r="R22">
        <v>0</v>
      </c>
      <c r="S22">
        <v>4</v>
      </c>
      <c r="T22">
        <v>0</v>
      </c>
      <c r="U22">
        <v>0</v>
      </c>
      <c r="V22">
        <v>0</v>
      </c>
    </row>
    <row r="23" spans="1:22">
      <c r="A23" t="s">
        <v>29</v>
      </c>
      <c r="B23" s="6">
        <v>175</v>
      </c>
      <c r="C23" s="6">
        <v>99</v>
      </c>
      <c r="D23" s="6">
        <v>9</v>
      </c>
      <c r="E23" s="6">
        <v>7</v>
      </c>
      <c r="F23" s="2">
        <f t="shared" si="0"/>
        <v>7.0707070707070704E-2</v>
      </c>
      <c r="G23" s="6">
        <v>506</v>
      </c>
      <c r="H23" s="2">
        <f t="shared" si="1"/>
        <v>3.6070201451362258E-3</v>
      </c>
      <c r="I23" s="2">
        <f t="shared" si="2"/>
        <v>6.2645426883837481E-3</v>
      </c>
      <c r="J23" s="2">
        <f t="shared" si="3"/>
        <v>4.935781416759987E-3</v>
      </c>
      <c r="K23" s="6">
        <f t="shared" si="4"/>
        <v>14.155821103267643</v>
      </c>
      <c r="L23" s="6">
        <f t="shared" si="5"/>
        <v>99</v>
      </c>
      <c r="M23" s="6">
        <f t="shared" si="6"/>
        <v>84.844178896732359</v>
      </c>
      <c r="N23" s="6">
        <f t="shared" si="7"/>
        <v>345.8498023715415</v>
      </c>
      <c r="O23" s="6">
        <f t="shared" si="8"/>
        <v>195.6521739130435</v>
      </c>
      <c r="R23">
        <v>2</v>
      </c>
      <c r="S23">
        <v>0</v>
      </c>
      <c r="T23">
        <v>0</v>
      </c>
      <c r="U23">
        <v>0</v>
      </c>
      <c r="V23">
        <v>0</v>
      </c>
    </row>
    <row r="24" spans="1:22">
      <c r="A24" t="s">
        <v>30</v>
      </c>
      <c r="B24" s="6">
        <v>167</v>
      </c>
      <c r="C24" s="6">
        <v>22</v>
      </c>
      <c r="D24" s="6">
        <v>0</v>
      </c>
      <c r="E24" s="6">
        <v>0</v>
      </c>
      <c r="F24" s="2">
        <f t="shared" si="0"/>
        <v>0</v>
      </c>
      <c r="G24" s="6">
        <v>675</v>
      </c>
      <c r="H24" s="2">
        <f t="shared" si="1"/>
        <v>4.811736359618483E-3</v>
      </c>
      <c r="I24" s="2">
        <f t="shared" si="2"/>
        <v>5.9781635940576337E-3</v>
      </c>
      <c r="J24" s="2">
        <f t="shared" si="3"/>
        <v>5.3949499768380579E-3</v>
      </c>
      <c r="K24" s="6">
        <f t="shared" si="4"/>
        <v>15.47271653357155</v>
      </c>
      <c r="L24" s="6">
        <f t="shared" si="5"/>
        <v>22</v>
      </c>
      <c r="M24" s="6">
        <f t="shared" si="6"/>
        <v>6.5272834664284503</v>
      </c>
      <c r="N24" s="6">
        <f t="shared" si="7"/>
        <v>247.40740740740742</v>
      </c>
      <c r="O24" s="6">
        <f t="shared" si="8"/>
        <v>32.592592592592588</v>
      </c>
      <c r="R24">
        <v>0</v>
      </c>
      <c r="S24">
        <v>0</v>
      </c>
      <c r="T24">
        <v>0</v>
      </c>
      <c r="U24">
        <v>0</v>
      </c>
      <c r="V24">
        <v>0</v>
      </c>
    </row>
    <row r="25" spans="1:22">
      <c r="A25" t="s">
        <v>31</v>
      </c>
      <c r="B25" s="6">
        <v>122</v>
      </c>
      <c r="C25" s="6">
        <v>56</v>
      </c>
      <c r="D25" s="6">
        <v>19</v>
      </c>
      <c r="E25" s="6">
        <v>17</v>
      </c>
      <c r="F25" s="2">
        <f t="shared" si="0"/>
        <v>0.30357142857142855</v>
      </c>
      <c r="G25" s="6">
        <v>1336</v>
      </c>
      <c r="H25" s="2">
        <f t="shared" si="1"/>
        <v>9.5236737428893228E-3</v>
      </c>
      <c r="I25" s="2">
        <f t="shared" si="2"/>
        <v>4.3672811884732411E-3</v>
      </c>
      <c r="J25" s="2">
        <f t="shared" si="3"/>
        <v>6.945477465681282E-3</v>
      </c>
      <c r="K25" s="6">
        <f t="shared" si="4"/>
        <v>19.919629371573915</v>
      </c>
      <c r="L25" s="6">
        <f t="shared" si="5"/>
        <v>56</v>
      </c>
      <c r="M25" s="6">
        <f t="shared" si="6"/>
        <v>36.080370628426081</v>
      </c>
      <c r="N25" s="6">
        <f t="shared" si="7"/>
        <v>91.317365269461078</v>
      </c>
      <c r="O25" s="6">
        <f t="shared" si="8"/>
        <v>41.916167664670652</v>
      </c>
      <c r="R25">
        <v>1</v>
      </c>
      <c r="S25">
        <v>1</v>
      </c>
      <c r="T25">
        <v>0</v>
      </c>
      <c r="U25">
        <v>0</v>
      </c>
      <c r="V25">
        <v>0</v>
      </c>
    </row>
    <row r="26" spans="1:22">
      <c r="A26" t="s">
        <v>32</v>
      </c>
      <c r="B26" s="6">
        <v>113</v>
      </c>
      <c r="C26" s="6">
        <v>55</v>
      </c>
      <c r="D26" s="6">
        <v>21</v>
      </c>
      <c r="E26" s="6">
        <v>16</v>
      </c>
      <c r="F26" s="2">
        <f t="shared" si="0"/>
        <v>0.29090909090909089</v>
      </c>
      <c r="G26" s="6">
        <v>1165</v>
      </c>
      <c r="H26" s="2">
        <f t="shared" si="1"/>
        <v>8.3047005317859746E-3</v>
      </c>
      <c r="I26" s="2">
        <f t="shared" si="2"/>
        <v>4.0451047073563626E-3</v>
      </c>
      <c r="J26" s="2">
        <f t="shared" si="3"/>
        <v>6.1749026195711681E-3</v>
      </c>
      <c r="K26" s="6">
        <f t="shared" si="4"/>
        <v>17.709620712930111</v>
      </c>
      <c r="L26" s="6">
        <f t="shared" si="5"/>
        <v>55</v>
      </c>
      <c r="M26" s="6">
        <f t="shared" si="6"/>
        <v>37.290379287069889</v>
      </c>
      <c r="N26" s="6">
        <f t="shared" si="7"/>
        <v>96.995708154506431</v>
      </c>
      <c r="O26" s="6">
        <f t="shared" si="8"/>
        <v>47.210300429184549</v>
      </c>
      <c r="R26">
        <v>4</v>
      </c>
      <c r="S26">
        <v>1</v>
      </c>
      <c r="T26">
        <v>0</v>
      </c>
      <c r="U26">
        <v>0</v>
      </c>
      <c r="V26">
        <v>0</v>
      </c>
    </row>
    <row r="27" spans="1:22">
      <c r="A27" t="s">
        <v>33</v>
      </c>
      <c r="B27" s="6">
        <v>93</v>
      </c>
      <c r="C27" s="6">
        <v>30</v>
      </c>
      <c r="D27" s="6">
        <v>6</v>
      </c>
      <c r="E27" s="6">
        <v>6</v>
      </c>
      <c r="F27" s="2">
        <f t="shared" si="0"/>
        <v>0.2</v>
      </c>
      <c r="G27" s="6">
        <v>1225</v>
      </c>
      <c r="H27" s="2">
        <f t="shared" si="1"/>
        <v>8.7324104304187279E-3</v>
      </c>
      <c r="I27" s="2">
        <f t="shared" si="2"/>
        <v>3.3291569715410774E-3</v>
      </c>
      <c r="J27" s="2">
        <f t="shared" si="3"/>
        <v>6.0307837009799022E-3</v>
      </c>
      <c r="K27" s="6">
        <f t="shared" si="4"/>
        <v>17.29628765441036</v>
      </c>
      <c r="L27" s="6">
        <f t="shared" si="5"/>
        <v>30</v>
      </c>
      <c r="M27" s="6">
        <f t="shared" si="6"/>
        <v>12.70371234558964</v>
      </c>
      <c r="N27" s="6">
        <f t="shared" si="7"/>
        <v>75.918367346938766</v>
      </c>
      <c r="O27" s="6">
        <f t="shared" si="8"/>
        <v>24.489795918367346</v>
      </c>
      <c r="R27">
        <v>0</v>
      </c>
      <c r="S27">
        <v>0</v>
      </c>
      <c r="T27">
        <v>0</v>
      </c>
      <c r="U27">
        <v>0</v>
      </c>
      <c r="V27">
        <v>0</v>
      </c>
    </row>
    <row r="28" spans="1:22">
      <c r="A28" t="s">
        <v>34</v>
      </c>
      <c r="B28" s="6">
        <v>86</v>
      </c>
      <c r="C28" s="6">
        <v>1</v>
      </c>
      <c r="D28" s="6">
        <v>1</v>
      </c>
      <c r="E28" s="6">
        <v>0</v>
      </c>
      <c r="F28" s="2">
        <f t="shared" si="0"/>
        <v>0</v>
      </c>
      <c r="G28" s="6">
        <v>1862</v>
      </c>
      <c r="H28" s="2">
        <f t="shared" si="1"/>
        <v>1.3273263854236467E-2</v>
      </c>
      <c r="I28" s="2">
        <f t="shared" si="2"/>
        <v>3.0785752640057275E-3</v>
      </c>
      <c r="J28" s="2">
        <f t="shared" si="3"/>
        <v>8.1759195591210969E-3</v>
      </c>
      <c r="K28" s="6">
        <f t="shared" si="4"/>
        <v>23.448537295559305</v>
      </c>
      <c r="L28" s="6">
        <f t="shared" si="5"/>
        <v>1</v>
      </c>
      <c r="M28" s="6">
        <f t="shared" si="6"/>
        <v>-22.448537295559305</v>
      </c>
      <c r="N28" s="6">
        <f t="shared" si="7"/>
        <v>46.18689581095596</v>
      </c>
      <c r="O28" s="6">
        <f t="shared" si="8"/>
        <v>0.53705692803437166</v>
      </c>
      <c r="R28">
        <v>1</v>
      </c>
      <c r="S28">
        <v>0</v>
      </c>
      <c r="T28">
        <v>0</v>
      </c>
      <c r="U28">
        <v>0</v>
      </c>
      <c r="V28">
        <v>0</v>
      </c>
    </row>
    <row r="29" spans="1:22">
      <c r="A29" t="s">
        <v>35</v>
      </c>
      <c r="B29" s="6">
        <v>84</v>
      </c>
      <c r="C29" s="6">
        <v>20</v>
      </c>
      <c r="D29" s="6">
        <v>11</v>
      </c>
      <c r="E29" s="6">
        <v>4</v>
      </c>
      <c r="F29" s="2">
        <f t="shared" si="0"/>
        <v>0.2</v>
      </c>
      <c r="G29" s="6">
        <v>167</v>
      </c>
      <c r="H29" s="2">
        <f t="shared" si="1"/>
        <v>1.1904592178611654E-3</v>
      </c>
      <c r="I29" s="2">
        <f t="shared" si="2"/>
        <v>3.0069804904241989E-3</v>
      </c>
      <c r="J29" s="2">
        <f t="shared" si="3"/>
        <v>2.0987198541426821E-3</v>
      </c>
      <c r="K29" s="6">
        <f t="shared" si="4"/>
        <v>6.0191285416812121</v>
      </c>
      <c r="L29" s="6">
        <f t="shared" si="5"/>
        <v>20</v>
      </c>
      <c r="M29" s="6">
        <f t="shared" si="6"/>
        <v>13.980871458318788</v>
      </c>
      <c r="N29" s="6">
        <f t="shared" si="7"/>
        <v>502.99401197604789</v>
      </c>
      <c r="O29" s="6">
        <f t="shared" si="8"/>
        <v>119.76047904191617</v>
      </c>
      <c r="R29">
        <v>5</v>
      </c>
      <c r="S29">
        <v>2</v>
      </c>
      <c r="T29">
        <v>0</v>
      </c>
      <c r="U29">
        <v>0</v>
      </c>
      <c r="V29">
        <v>0</v>
      </c>
    </row>
    <row r="30" spans="1:22">
      <c r="A30" t="s">
        <v>36</v>
      </c>
      <c r="B30" s="6">
        <v>84</v>
      </c>
      <c r="C30" s="6">
        <v>24</v>
      </c>
      <c r="D30" s="6">
        <v>3</v>
      </c>
      <c r="E30" s="6">
        <v>0</v>
      </c>
      <c r="F30" s="2">
        <f t="shared" si="0"/>
        <v>0</v>
      </c>
      <c r="G30" s="6">
        <v>103</v>
      </c>
      <c r="H30" s="2">
        <f t="shared" si="1"/>
        <v>7.3423532598622778E-4</v>
      </c>
      <c r="I30" s="2">
        <f t="shared" si="2"/>
        <v>3.0069804904241989E-3</v>
      </c>
      <c r="J30" s="2">
        <f t="shared" si="3"/>
        <v>1.8706079082052133E-3</v>
      </c>
      <c r="K30" s="6">
        <f t="shared" si="4"/>
        <v>5.3649034807325515</v>
      </c>
      <c r="L30" s="6">
        <f t="shared" si="5"/>
        <v>24</v>
      </c>
      <c r="M30" s="6">
        <f t="shared" si="6"/>
        <v>18.635096519267449</v>
      </c>
      <c r="N30" s="6">
        <f t="shared" si="7"/>
        <v>815.53398058252424</v>
      </c>
      <c r="O30" s="6">
        <f t="shared" si="8"/>
        <v>233.00970873786409</v>
      </c>
      <c r="R30">
        <v>3</v>
      </c>
      <c r="S30">
        <v>0</v>
      </c>
      <c r="T30">
        <v>0</v>
      </c>
      <c r="U30">
        <v>0</v>
      </c>
      <c r="V30">
        <v>0</v>
      </c>
    </row>
    <row r="31" spans="1:22">
      <c r="A31" t="s">
        <v>37</v>
      </c>
      <c r="B31" s="6">
        <v>77</v>
      </c>
      <c r="C31" s="6">
        <v>27</v>
      </c>
      <c r="D31" s="6">
        <v>10</v>
      </c>
      <c r="E31" s="6">
        <v>5</v>
      </c>
      <c r="F31" s="2">
        <f t="shared" si="0"/>
        <v>0.18518518518518517</v>
      </c>
      <c r="G31" s="6">
        <v>123</v>
      </c>
      <c r="H31" s="2">
        <f t="shared" si="1"/>
        <v>8.7680529219714574E-4</v>
      </c>
      <c r="I31" s="2">
        <f t="shared" si="2"/>
        <v>2.756398782888849E-3</v>
      </c>
      <c r="J31" s="2">
        <f t="shared" si="3"/>
        <v>1.8166020375429974E-3</v>
      </c>
      <c r="K31" s="6">
        <f t="shared" si="4"/>
        <v>5.2100146436733166</v>
      </c>
      <c r="L31" s="6">
        <f t="shared" si="5"/>
        <v>27</v>
      </c>
      <c r="M31" s="6">
        <f t="shared" si="6"/>
        <v>21.789985356326682</v>
      </c>
      <c r="N31" s="6">
        <f t="shared" si="7"/>
        <v>626.01626016260161</v>
      </c>
      <c r="O31" s="6">
        <f t="shared" si="8"/>
        <v>219.51219512195121</v>
      </c>
      <c r="R31">
        <v>5</v>
      </c>
      <c r="S31">
        <v>0</v>
      </c>
      <c r="T31">
        <v>0</v>
      </c>
      <c r="U31">
        <v>0</v>
      </c>
      <c r="V31">
        <v>0</v>
      </c>
    </row>
    <row r="32" spans="1:22">
      <c r="A32" t="s">
        <v>38</v>
      </c>
      <c r="B32" s="6">
        <v>70</v>
      </c>
      <c r="C32" s="6">
        <v>13</v>
      </c>
      <c r="D32" s="6">
        <v>7</v>
      </c>
      <c r="E32" s="6">
        <v>6</v>
      </c>
      <c r="F32" s="2">
        <f t="shared" si="0"/>
        <v>0.46153846153846156</v>
      </c>
      <c r="G32" s="6">
        <v>1083</v>
      </c>
      <c r="H32" s="2">
        <f t="shared" si="1"/>
        <v>7.7201636703212104E-3</v>
      </c>
      <c r="I32" s="2">
        <f t="shared" si="2"/>
        <v>2.5058170753534991E-3</v>
      </c>
      <c r="J32" s="2">
        <f t="shared" si="3"/>
        <v>5.1129903728373543E-3</v>
      </c>
      <c r="K32" s="6">
        <f t="shared" si="4"/>
        <v>14.664056389297532</v>
      </c>
      <c r="L32" s="6">
        <f t="shared" si="5"/>
        <v>13</v>
      </c>
      <c r="M32" s="6">
        <f t="shared" si="6"/>
        <v>-1.6640563892975315</v>
      </c>
      <c r="N32" s="6">
        <f t="shared" si="7"/>
        <v>64.635272391505069</v>
      </c>
      <c r="O32" s="6">
        <f t="shared" si="8"/>
        <v>12.003693444136657</v>
      </c>
      <c r="R32">
        <v>1</v>
      </c>
      <c r="S32">
        <v>0</v>
      </c>
      <c r="T32">
        <v>0</v>
      </c>
      <c r="U32">
        <v>0</v>
      </c>
      <c r="V32">
        <v>0</v>
      </c>
    </row>
    <row r="33" spans="1:22">
      <c r="A33" t="s">
        <v>39</v>
      </c>
      <c r="B33" s="6">
        <v>66</v>
      </c>
      <c r="C33" s="6">
        <v>29</v>
      </c>
      <c r="D33" s="6">
        <v>1</v>
      </c>
      <c r="E33" s="6">
        <v>1</v>
      </c>
      <c r="F33" s="2">
        <f t="shared" si="0"/>
        <v>3.4482758620689655E-2</v>
      </c>
      <c r="G33" s="6">
        <v>841</v>
      </c>
      <c r="H33" s="2">
        <f t="shared" si="1"/>
        <v>5.9950670791691025E-3</v>
      </c>
      <c r="I33" s="2">
        <f t="shared" si="2"/>
        <v>2.3626275281904423E-3</v>
      </c>
      <c r="J33" s="2">
        <f t="shared" si="3"/>
        <v>4.1788473036797726E-3</v>
      </c>
      <c r="K33" s="6">
        <f t="shared" si="4"/>
        <v>11.984934066953588</v>
      </c>
      <c r="L33" s="6">
        <f t="shared" si="5"/>
        <v>29</v>
      </c>
      <c r="M33" s="6">
        <f t="shared" si="6"/>
        <v>17.015065933046412</v>
      </c>
      <c r="N33" s="6">
        <f t="shared" si="7"/>
        <v>78.478002378121289</v>
      </c>
      <c r="O33" s="6">
        <f t="shared" si="8"/>
        <v>34.482758620689651</v>
      </c>
      <c r="R33">
        <v>0</v>
      </c>
      <c r="S33">
        <v>0</v>
      </c>
      <c r="T33">
        <v>0</v>
      </c>
      <c r="U33">
        <v>0</v>
      </c>
      <c r="V33">
        <v>0</v>
      </c>
    </row>
    <row r="34" spans="1:22">
      <c r="A34" t="s">
        <v>40</v>
      </c>
      <c r="B34" s="6">
        <v>61</v>
      </c>
      <c r="C34" s="6">
        <v>46</v>
      </c>
      <c r="D34" s="6">
        <v>3</v>
      </c>
      <c r="E34" s="6">
        <v>2</v>
      </c>
      <c r="F34" s="2">
        <f t="shared" si="0"/>
        <v>4.3478260869565216E-2</v>
      </c>
      <c r="G34" s="6">
        <v>134</v>
      </c>
      <c r="H34" s="2">
        <f t="shared" si="1"/>
        <v>9.5521877361315062E-4</v>
      </c>
      <c r="I34" s="2">
        <f t="shared" si="2"/>
        <v>2.1836405942366206E-3</v>
      </c>
      <c r="J34" s="2">
        <f t="shared" si="3"/>
        <v>1.5694296839248857E-3</v>
      </c>
      <c r="K34" s="6">
        <f t="shared" si="4"/>
        <v>4.5011243334965725</v>
      </c>
      <c r="L34" s="6">
        <f t="shared" si="5"/>
        <v>46</v>
      </c>
      <c r="M34" s="6">
        <f t="shared" si="6"/>
        <v>41.49887566650343</v>
      </c>
      <c r="N34" s="6">
        <f t="shared" si="7"/>
        <v>455.2238805970149</v>
      </c>
      <c r="O34" s="6">
        <f t="shared" si="8"/>
        <v>343.28358208955223</v>
      </c>
      <c r="R34">
        <v>1</v>
      </c>
      <c r="S34">
        <v>0</v>
      </c>
      <c r="T34">
        <v>0</v>
      </c>
      <c r="U34">
        <v>0</v>
      </c>
      <c r="V34">
        <v>0</v>
      </c>
    </row>
    <row r="35" spans="1:22">
      <c r="A35" t="s">
        <v>41</v>
      </c>
      <c r="B35" s="6">
        <v>56</v>
      </c>
      <c r="C35" s="6">
        <v>15</v>
      </c>
      <c r="D35" s="6">
        <v>5</v>
      </c>
      <c r="E35" s="6">
        <v>5</v>
      </c>
      <c r="F35" s="2">
        <f t="shared" si="0"/>
        <v>0.33333333333333331</v>
      </c>
      <c r="G35" s="6">
        <v>79</v>
      </c>
      <c r="H35" s="2">
        <f t="shared" si="1"/>
        <v>5.6315136653312613E-4</v>
      </c>
      <c r="I35" s="2">
        <f t="shared" si="2"/>
        <v>2.0046536602827993E-3</v>
      </c>
      <c r="J35" s="2">
        <f t="shared" si="3"/>
        <v>1.2839025134079628E-3</v>
      </c>
      <c r="K35" s="6">
        <f t="shared" si="4"/>
        <v>3.6822324084540372</v>
      </c>
      <c r="L35" s="6">
        <f t="shared" si="5"/>
        <v>15</v>
      </c>
      <c r="M35" s="6">
        <f t="shared" si="6"/>
        <v>11.317767591545962</v>
      </c>
      <c r="N35" s="6">
        <f t="shared" si="7"/>
        <v>708.86075949367091</v>
      </c>
      <c r="O35" s="6">
        <f t="shared" si="8"/>
        <v>189.87341772151899</v>
      </c>
      <c r="R35">
        <v>0</v>
      </c>
      <c r="S35">
        <v>0</v>
      </c>
      <c r="T35">
        <v>0</v>
      </c>
      <c r="U35">
        <v>0</v>
      </c>
      <c r="V35">
        <v>0</v>
      </c>
    </row>
    <row r="36" spans="1:22">
      <c r="A36" t="s">
        <v>42</v>
      </c>
      <c r="B36" s="6">
        <v>52</v>
      </c>
      <c r="C36" s="6">
        <v>34</v>
      </c>
      <c r="D36" s="6">
        <v>4</v>
      </c>
      <c r="E36" s="6">
        <v>4</v>
      </c>
      <c r="F36" s="2">
        <f t="shared" si="0"/>
        <v>0.11764705882352941</v>
      </c>
      <c r="G36" s="6">
        <v>115</v>
      </c>
      <c r="H36" s="2">
        <f t="shared" si="1"/>
        <v>8.1977730571277849E-4</v>
      </c>
      <c r="I36" s="2">
        <f t="shared" si="2"/>
        <v>1.8614641131197423E-3</v>
      </c>
      <c r="J36" s="2">
        <f t="shared" si="3"/>
        <v>1.3406207094162604E-3</v>
      </c>
      <c r="K36" s="6">
        <f t="shared" si="4"/>
        <v>3.8449001946058345</v>
      </c>
      <c r="L36" s="6">
        <f t="shared" si="5"/>
        <v>34</v>
      </c>
      <c r="M36" s="6">
        <f t="shared" si="6"/>
        <v>30.155099805394165</v>
      </c>
      <c r="N36" s="6">
        <f t="shared" si="7"/>
        <v>452.17391304347825</v>
      </c>
      <c r="O36" s="6">
        <f t="shared" si="8"/>
        <v>295.6521739130435</v>
      </c>
      <c r="R36">
        <v>0</v>
      </c>
      <c r="S36">
        <v>0</v>
      </c>
      <c r="T36">
        <v>0</v>
      </c>
      <c r="U36">
        <v>0</v>
      </c>
      <c r="V36">
        <v>0</v>
      </c>
    </row>
    <row r="37" spans="1:22">
      <c r="A37" t="s">
        <v>43</v>
      </c>
      <c r="B37" s="6">
        <v>391</v>
      </c>
      <c r="C37" s="6">
        <v>74</v>
      </c>
      <c r="D37" s="6">
        <v>54</v>
      </c>
      <c r="E37" s="6">
        <v>37</v>
      </c>
      <c r="F37" s="2">
        <f t="shared" si="0"/>
        <v>0.5</v>
      </c>
      <c r="G37" s="6">
        <v>4734</v>
      </c>
      <c r="H37" s="2">
        <f t="shared" si="1"/>
        <v>3.3746311002124295E-2</v>
      </c>
      <c r="I37" s="2">
        <f t="shared" si="2"/>
        <v>1.3996778235188832E-2</v>
      </c>
      <c r="J37" s="2">
        <f t="shared" si="3"/>
        <v>2.3871544618656565E-2</v>
      </c>
      <c r="K37" s="6">
        <f t="shared" si="4"/>
        <v>68.463589966307026</v>
      </c>
      <c r="L37" s="6">
        <f t="shared" si="5"/>
        <v>74</v>
      </c>
      <c r="M37" s="6">
        <f t="shared" si="6"/>
        <v>5.5364100336929738</v>
      </c>
      <c r="N37" s="6">
        <f t="shared" si="7"/>
        <v>82.59400084495141</v>
      </c>
      <c r="O37" s="6">
        <f t="shared" si="8"/>
        <v>15.631601182931981</v>
      </c>
      <c r="R37">
        <v>9</v>
      </c>
      <c r="S37">
        <v>7</v>
      </c>
      <c r="T37">
        <v>0</v>
      </c>
      <c r="U37">
        <v>1</v>
      </c>
      <c r="V37">
        <v>2</v>
      </c>
    </row>
    <row r="38" spans="1:22" ht="16" thickBot="1">
      <c r="B38" s="3">
        <f>SUM(B7:B37)</f>
        <v>27935</v>
      </c>
      <c r="C38" s="3">
        <f t="shared" ref="C38:V38" si="9">SUM(C7:C37)</f>
        <v>2868</v>
      </c>
      <c r="D38" s="3">
        <f t="shared" si="9"/>
        <v>2646</v>
      </c>
      <c r="E38" s="3">
        <f t="shared" si="9"/>
        <v>830</v>
      </c>
      <c r="F38" s="4">
        <f t="shared" si="0"/>
        <v>0.2894002789400279</v>
      </c>
      <c r="G38" s="3">
        <f t="shared" si="9"/>
        <v>140282</v>
      </c>
      <c r="H38" s="4">
        <f t="shared" si="9"/>
        <v>1.0000000000000002</v>
      </c>
      <c r="I38" s="4">
        <f t="shared" si="9"/>
        <v>1</v>
      </c>
      <c r="J38" s="4">
        <f t="shared" si="9"/>
        <v>1</v>
      </c>
      <c r="K38" s="3">
        <f t="shared" si="9"/>
        <v>2868</v>
      </c>
      <c r="L38" s="3">
        <f t="shared" ref="L38" si="10">SUM(L7:L37)</f>
        <v>2868</v>
      </c>
      <c r="M38" s="7">
        <f t="shared" ref="M38" si="11">SUM(M7:M37)</f>
        <v>-3.5527136788005009E-14</v>
      </c>
      <c r="N38" s="6">
        <f t="shared" si="7"/>
        <v>199.13460030509972</v>
      </c>
      <c r="O38" s="6">
        <f t="shared" si="8"/>
        <v>20.44453315464564</v>
      </c>
      <c r="R38">
        <f t="shared" si="9"/>
        <v>730</v>
      </c>
      <c r="S38">
        <f t="shared" si="9"/>
        <v>629</v>
      </c>
      <c r="T38">
        <f t="shared" si="9"/>
        <v>421</v>
      </c>
      <c r="U38">
        <f t="shared" si="9"/>
        <v>36</v>
      </c>
      <c r="V38">
        <f t="shared" si="9"/>
        <v>2</v>
      </c>
    </row>
    <row r="39" spans="1:22" ht="16" thickTop="1"/>
    <row r="40" spans="1:22">
      <c r="F40" s="8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Tax Research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Murphy</dc:creator>
  <cp:lastModifiedBy>Richard Murphy</cp:lastModifiedBy>
  <dcterms:created xsi:type="dcterms:W3CDTF">2014-06-30T14:39:53Z</dcterms:created>
  <dcterms:modified xsi:type="dcterms:W3CDTF">2014-06-30T15:26:54Z</dcterms:modified>
</cp:coreProperties>
</file>